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280" activeTab="1"/>
  </bookViews>
  <sheets>
    <sheet name="Housing Survey" sheetId="1" r:id="rId1"/>
    <sheet name="IGZ data - Domestic consumption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<sst xmlns="http://schemas.openxmlformats.org/spreadsheetml/2006/main" count="72" uniqueCount="70">
  <si>
    <t>Number of dwellings</t>
  </si>
  <si>
    <t>Street</t>
  </si>
  <si>
    <t>Tenement flats (3)</t>
  </si>
  <si>
    <t>Tenement flats (4)</t>
  </si>
  <si>
    <t>Council flats (3)</t>
  </si>
  <si>
    <t>Council flat (4)</t>
  </si>
  <si>
    <t>Detatched</t>
  </si>
  <si>
    <t>Modern Flats (6)</t>
  </si>
  <si>
    <t>Modern Flats (4)</t>
  </si>
  <si>
    <t>Modern Flats (3)</t>
  </si>
  <si>
    <t>Semi- Detatched</t>
  </si>
  <si>
    <t>Mid terraced</t>
  </si>
  <si>
    <t>Percentage Breakdown - Summary</t>
  </si>
  <si>
    <t>Mcintosh St/Ct</t>
  </si>
  <si>
    <t>Duntachann St</t>
  </si>
  <si>
    <t>Cardross St</t>
  </si>
  <si>
    <t>Tenements</t>
  </si>
  <si>
    <t>Westercraig</t>
  </si>
  <si>
    <t>Modern Flats</t>
  </si>
  <si>
    <t>Annfield Pl</t>
  </si>
  <si>
    <t>Council Flats</t>
  </si>
  <si>
    <t>Seton Terr</t>
  </si>
  <si>
    <t>Detached</t>
  </si>
  <si>
    <t>Oakley</t>
  </si>
  <si>
    <t>Semi-Detached</t>
  </si>
  <si>
    <t>Clayton</t>
  </si>
  <si>
    <t>Mid-Terreced</t>
  </si>
  <si>
    <t>Craigpark</t>
  </si>
  <si>
    <t>Broompark</t>
  </si>
  <si>
    <t>Firpark St</t>
  </si>
  <si>
    <t>Circus</t>
  </si>
  <si>
    <t>Golfhill/Llyod</t>
  </si>
  <si>
    <t>Craigpark Dr</t>
  </si>
  <si>
    <t>Onslow</t>
  </si>
  <si>
    <t>Ingleby</t>
  </si>
  <si>
    <t>Garthland</t>
  </si>
  <si>
    <t>Findlay</t>
  </si>
  <si>
    <t>Roselea</t>
  </si>
  <si>
    <t>Meadowpark</t>
  </si>
  <si>
    <t>Whitevale</t>
  </si>
  <si>
    <t>Whitehall</t>
  </si>
  <si>
    <t>Duke</t>
  </si>
  <si>
    <t>Alexandra</t>
  </si>
  <si>
    <t>Dwellings</t>
  </si>
  <si>
    <t>Percentage building</t>
  </si>
  <si>
    <t>Firpark/Arc terr/lane</t>
  </si>
  <si>
    <t>Buildings</t>
  </si>
  <si>
    <t>Total Dwellings</t>
  </si>
  <si>
    <t>no households</t>
  </si>
  <si>
    <t>Gas</t>
  </si>
  <si>
    <t>Electricity</t>
  </si>
  <si>
    <t>S01003371</t>
  </si>
  <si>
    <t>S01003385</t>
  </si>
  <si>
    <t>S01003392</t>
  </si>
  <si>
    <t>S01003395</t>
  </si>
  <si>
    <t>S01003409</t>
  </si>
  <si>
    <t>people per household</t>
  </si>
  <si>
    <t>total emissions of the area (tonnes)</t>
  </si>
  <si>
    <t>`</t>
  </si>
  <si>
    <t>consumption per household kwh</t>
  </si>
  <si>
    <t>total for 3293 houses gwh</t>
  </si>
  <si>
    <t>85.9% of houses have gas</t>
  </si>
  <si>
    <t>gas</t>
  </si>
  <si>
    <t>electricity</t>
  </si>
  <si>
    <t>S01003391</t>
  </si>
  <si>
    <t>S01003380</t>
  </si>
  <si>
    <t>S01003370</t>
  </si>
  <si>
    <t>Total</t>
  </si>
  <si>
    <t>Data zone</t>
  </si>
  <si>
    <t>Population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</si>
</sst>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"/>
    <numFmt numFmtId="165" formatCode="0.000000000"/>
    <numFmt numFmtId="166" formatCode="0.0000000000"/>
    <numFmt numFmtId="167" formatCode="0.000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4" borderId="0" xfId="0" applyFont="1" applyFill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3" fontId="0" fillId="6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Number of dwellings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numRef>
              <c:f>'[1]Sheet2'!$N$6:$N$11</c:f>
              <c:numCache>
                <c:ptCount val="6"/>
                <c:pt idx="0">
                  <c:v>0.8284023668639053</c:v>
                </c:pt>
                <c:pt idx="1">
                  <c:v>1.1242603550295858</c:v>
                </c:pt>
                <c:pt idx="2">
                  <c:v>1.9526627218934909</c:v>
                </c:pt>
              </c:numCache>
            </c:numRef>
          </c:cat>
          <c:val>
            <c:numRef>
              <c:f>'[1]Sheet2'!$O$6:$O$11</c:f>
              <c:numCache>
                <c:ptCount val="6"/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1247775</xdr:colOff>
      <xdr:row>33</xdr:row>
      <xdr:rowOff>9525</xdr:rowOff>
    </xdr:from>
    <xdr:to>
      <xdr:col>9</xdr:col>
      <xdr:colOff>457200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3686175" y="5353050"/>
        <a:ext cx="66484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y\Desktop\MSc\Group%20Project\Calculations\Base%20cases%20and%20housecount%20-%20EDE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6">
          <cell r="N6">
            <v>0.8284023668639053</v>
          </cell>
        </row>
        <row r="7">
          <cell r="N7">
            <v>1.1242603550295858</v>
          </cell>
        </row>
        <row r="8">
          <cell r="N8">
            <v>1.9526627218934909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F150" sqref="F150"/>
    </sheetView>
  </sheetViews>
  <sheetFormatPr defaultColWidth="9.140625" defaultRowHeight="12.75"/>
  <cols>
    <col min="1" max="2" width="18.28125" style="0" customWidth="1"/>
    <col min="3" max="3" width="18.8515625" style="0" customWidth="1"/>
    <col min="4" max="4" width="16.421875" style="0" customWidth="1"/>
    <col min="5" max="5" width="15.8515625" style="0" customWidth="1"/>
    <col min="6" max="6" width="13.7109375" style="0" customWidth="1"/>
    <col min="7" max="7" width="15.57421875" style="0" customWidth="1"/>
    <col min="8" max="8" width="15.8515625" style="0" customWidth="1"/>
    <col min="9" max="9" width="15.28125" style="0" customWidth="1"/>
    <col min="10" max="10" width="16.140625" style="0" customWidth="1"/>
    <col min="11" max="11" width="12.57421875" style="0" customWidth="1"/>
  </cols>
  <sheetData>
    <row r="1" ht="12.75">
      <c r="A1" s="1" t="s">
        <v>0</v>
      </c>
    </row>
    <row r="3" spans="1:14" ht="12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N3" s="1"/>
    </row>
    <row r="4" spans="1:11" ht="12.75">
      <c r="A4" s="3" t="s">
        <v>13</v>
      </c>
      <c r="B4" s="5"/>
      <c r="C4" s="5"/>
      <c r="D4" s="5">
        <v>19</v>
      </c>
      <c r="E4" s="5"/>
      <c r="F4" s="5"/>
      <c r="G4" s="5"/>
      <c r="H4" s="5"/>
      <c r="I4" s="5"/>
      <c r="J4" s="5"/>
      <c r="K4" s="5"/>
    </row>
    <row r="5" spans="1:11" ht="12.75">
      <c r="A5" s="3" t="s">
        <v>14</v>
      </c>
      <c r="B5" s="5"/>
      <c r="C5" s="5"/>
      <c r="D5" s="5">
        <v>15</v>
      </c>
      <c r="E5" s="5"/>
      <c r="F5" s="5"/>
      <c r="G5" s="5"/>
      <c r="H5" s="5"/>
      <c r="I5" s="5"/>
      <c r="J5" s="5"/>
      <c r="K5" s="5"/>
    </row>
    <row r="6" spans="1:15" ht="12.75">
      <c r="A6" s="3" t="s">
        <v>15</v>
      </c>
      <c r="B6" s="5"/>
      <c r="C6" s="5">
        <v>15</v>
      </c>
      <c r="D6" s="5">
        <v>20</v>
      </c>
      <c r="E6" s="5"/>
      <c r="F6" s="5"/>
      <c r="G6" s="5"/>
      <c r="H6" s="5"/>
      <c r="I6" s="5"/>
      <c r="J6" s="5"/>
      <c r="K6" s="5"/>
      <c r="O6" s="2"/>
    </row>
    <row r="7" spans="1:15" ht="12.75">
      <c r="A7" s="3" t="s">
        <v>17</v>
      </c>
      <c r="B7" s="5">
        <v>2</v>
      </c>
      <c r="C7" s="5"/>
      <c r="D7" s="5"/>
      <c r="E7" s="5"/>
      <c r="F7" s="5">
        <v>10</v>
      </c>
      <c r="G7" s="5"/>
      <c r="H7" s="5"/>
      <c r="I7" s="5">
        <v>4</v>
      </c>
      <c r="J7" s="5">
        <v>2</v>
      </c>
      <c r="K7" s="5">
        <v>2</v>
      </c>
      <c r="O7" s="2"/>
    </row>
    <row r="8" spans="1:15" ht="12.75">
      <c r="A8" s="3" t="s">
        <v>19</v>
      </c>
      <c r="B8" s="5"/>
      <c r="C8" s="5"/>
      <c r="D8" s="5"/>
      <c r="E8" s="5"/>
      <c r="F8" s="5"/>
      <c r="G8" s="5"/>
      <c r="H8" s="5"/>
      <c r="I8" s="5"/>
      <c r="J8" s="5">
        <v>2</v>
      </c>
      <c r="K8" s="5">
        <v>12</v>
      </c>
      <c r="O8" s="2"/>
    </row>
    <row r="9" spans="1:15" ht="12.75">
      <c r="A9" s="3" t="s">
        <v>21</v>
      </c>
      <c r="B9" s="5"/>
      <c r="C9" s="5"/>
      <c r="D9" s="5"/>
      <c r="E9" s="5"/>
      <c r="F9" s="5"/>
      <c r="G9" s="5"/>
      <c r="H9" s="5"/>
      <c r="I9" s="5"/>
      <c r="J9" s="5">
        <v>2</v>
      </c>
      <c r="K9" s="5">
        <v>4</v>
      </c>
      <c r="O9" s="2"/>
    </row>
    <row r="10" spans="1:15" ht="12.75">
      <c r="A10" s="3" t="s">
        <v>23</v>
      </c>
      <c r="B10" s="5"/>
      <c r="C10" s="5"/>
      <c r="D10" s="5"/>
      <c r="E10" s="5"/>
      <c r="F10" s="5"/>
      <c r="G10" s="5"/>
      <c r="H10" s="5"/>
      <c r="I10" s="5"/>
      <c r="J10" s="5">
        <v>2</v>
      </c>
      <c r="K10" s="5">
        <v>8</v>
      </c>
      <c r="O10" s="2"/>
    </row>
    <row r="11" spans="1:15" ht="12.75">
      <c r="A11" s="3" t="s">
        <v>25</v>
      </c>
      <c r="B11" s="5"/>
      <c r="C11" s="5"/>
      <c r="D11" s="5"/>
      <c r="E11" s="5"/>
      <c r="F11" s="5"/>
      <c r="G11" s="5"/>
      <c r="H11" s="5"/>
      <c r="I11" s="5"/>
      <c r="J11" s="5">
        <v>2</v>
      </c>
      <c r="K11" s="5">
        <v>8</v>
      </c>
      <c r="O11" s="2"/>
    </row>
    <row r="12" spans="1:11" ht="12.75">
      <c r="A12" s="3" t="s">
        <v>27</v>
      </c>
      <c r="B12" s="5"/>
      <c r="C12" s="5">
        <v>4</v>
      </c>
      <c r="D12" s="5"/>
      <c r="E12" s="5">
        <v>1</v>
      </c>
      <c r="F12" s="5">
        <v>7</v>
      </c>
      <c r="G12" s="5"/>
      <c r="H12" s="5"/>
      <c r="I12" s="5">
        <v>2</v>
      </c>
      <c r="J12" s="5">
        <v>6</v>
      </c>
      <c r="K12" s="5"/>
    </row>
    <row r="13" spans="1:11" ht="12.75">
      <c r="A13" s="3" t="s">
        <v>28</v>
      </c>
      <c r="B13" s="5">
        <v>1</v>
      </c>
      <c r="C13" s="5">
        <v>1</v>
      </c>
      <c r="D13" s="5">
        <v>10</v>
      </c>
      <c r="E13" s="5"/>
      <c r="F13" s="5"/>
      <c r="G13" s="5"/>
      <c r="H13" s="5"/>
      <c r="I13" s="5"/>
      <c r="J13" s="5">
        <v>4</v>
      </c>
      <c r="K13" s="5">
        <v>10</v>
      </c>
    </row>
    <row r="14" spans="1:11" ht="12.75">
      <c r="A14" s="3" t="s">
        <v>45</v>
      </c>
      <c r="B14" s="5"/>
      <c r="C14" s="5">
        <v>9</v>
      </c>
      <c r="D14" s="5"/>
      <c r="E14" s="5"/>
      <c r="F14" s="5"/>
      <c r="G14" s="5"/>
      <c r="H14" s="5"/>
      <c r="I14" s="5"/>
      <c r="J14" s="5"/>
      <c r="K14" s="5"/>
    </row>
    <row r="15" spans="1:11" ht="12.75">
      <c r="A15" s="3" t="s">
        <v>29</v>
      </c>
      <c r="B15" s="5"/>
      <c r="C15" s="5"/>
      <c r="D15" s="5"/>
      <c r="E15" s="5"/>
      <c r="F15" s="5"/>
      <c r="G15" s="5"/>
      <c r="H15" s="5">
        <v>22</v>
      </c>
      <c r="I15" s="5"/>
      <c r="J15" s="5"/>
      <c r="K15" s="5"/>
    </row>
    <row r="16" spans="1:11" ht="12.75">
      <c r="A16" s="3" t="s">
        <v>30</v>
      </c>
      <c r="B16" s="5"/>
      <c r="C16" s="5">
        <v>3</v>
      </c>
      <c r="D16" s="5"/>
      <c r="E16" s="5"/>
      <c r="F16" s="5">
        <v>8</v>
      </c>
      <c r="G16" s="5"/>
      <c r="H16" s="5"/>
      <c r="I16" s="5">
        <v>1</v>
      </c>
      <c r="J16" s="5">
        <v>12</v>
      </c>
      <c r="K16" s="5">
        <v>8</v>
      </c>
    </row>
    <row r="17" spans="1:11" ht="12.75">
      <c r="A17" s="3" t="s">
        <v>31</v>
      </c>
      <c r="B17" s="5"/>
      <c r="C17" s="5">
        <v>13</v>
      </c>
      <c r="D17" s="5"/>
      <c r="E17" s="5">
        <v>5</v>
      </c>
      <c r="F17" s="5"/>
      <c r="G17" s="5"/>
      <c r="H17" s="5">
        <v>7</v>
      </c>
      <c r="I17" s="5"/>
      <c r="J17" s="5"/>
      <c r="K17" s="5"/>
    </row>
    <row r="18" spans="1:11" ht="12.75">
      <c r="A18" s="3" t="s">
        <v>32</v>
      </c>
      <c r="B18" s="5">
        <v>24</v>
      </c>
      <c r="C18" s="5">
        <v>16</v>
      </c>
      <c r="D18" s="5"/>
      <c r="E18" s="5"/>
      <c r="F18" s="5"/>
      <c r="G18" s="5"/>
      <c r="H18" s="5"/>
      <c r="I18" s="5"/>
      <c r="J18" s="5"/>
      <c r="K18" s="5"/>
    </row>
    <row r="19" spans="1:11" ht="12.75">
      <c r="A19" s="3" t="s">
        <v>33</v>
      </c>
      <c r="B19" s="5"/>
      <c r="C19" s="5">
        <v>35</v>
      </c>
      <c r="D19" s="5"/>
      <c r="E19" s="5"/>
      <c r="F19" s="5">
        <v>3</v>
      </c>
      <c r="G19" s="5"/>
      <c r="H19" s="5"/>
      <c r="I19" s="5"/>
      <c r="J19" s="5">
        <v>6</v>
      </c>
      <c r="K19" s="5">
        <v>14</v>
      </c>
    </row>
    <row r="20" spans="1:11" ht="12.75">
      <c r="A20" s="3" t="s">
        <v>34</v>
      </c>
      <c r="B20" s="5"/>
      <c r="C20" s="5">
        <v>18</v>
      </c>
      <c r="D20" s="5"/>
      <c r="E20" s="5">
        <v>5</v>
      </c>
      <c r="F20" s="5"/>
      <c r="G20" s="5"/>
      <c r="H20" s="5">
        <v>1</v>
      </c>
      <c r="I20" s="5"/>
      <c r="J20" s="5"/>
      <c r="K20" s="5"/>
    </row>
    <row r="21" spans="1:11" ht="12.75">
      <c r="A21" s="3" t="s">
        <v>35</v>
      </c>
      <c r="B21" s="5"/>
      <c r="C21" s="5">
        <v>30</v>
      </c>
      <c r="D21" s="5"/>
      <c r="E21" s="5"/>
      <c r="F21" s="5"/>
      <c r="G21" s="5"/>
      <c r="H21" s="5"/>
      <c r="I21" s="5"/>
      <c r="J21" s="5"/>
      <c r="K21" s="5"/>
    </row>
    <row r="22" spans="1:11" ht="12.75">
      <c r="A22" s="3" t="s">
        <v>36</v>
      </c>
      <c r="B22" s="5"/>
      <c r="C22" s="5">
        <v>27</v>
      </c>
      <c r="D22" s="5"/>
      <c r="E22" s="5"/>
      <c r="F22" s="5"/>
      <c r="G22" s="5"/>
      <c r="H22" s="5">
        <v>17</v>
      </c>
      <c r="I22" s="5"/>
      <c r="J22" s="5"/>
      <c r="K22" s="5"/>
    </row>
    <row r="23" spans="1:11" ht="12.75">
      <c r="A23" s="3" t="s">
        <v>37</v>
      </c>
      <c r="B23" s="5">
        <v>4</v>
      </c>
      <c r="C23" s="5">
        <v>32</v>
      </c>
      <c r="D23" s="5"/>
      <c r="E23" s="5"/>
      <c r="F23" s="5"/>
      <c r="G23" s="5">
        <v>3</v>
      </c>
      <c r="H23" s="5"/>
      <c r="I23" s="5"/>
      <c r="J23" s="5"/>
      <c r="K23" s="5"/>
    </row>
    <row r="24" spans="1:11" ht="12.75">
      <c r="A24" s="3" t="s">
        <v>38</v>
      </c>
      <c r="B24" s="5"/>
      <c r="C24" s="5">
        <v>19</v>
      </c>
      <c r="D24" s="5"/>
      <c r="E24" s="5"/>
      <c r="F24" s="5"/>
      <c r="G24" s="5"/>
      <c r="H24" s="5"/>
      <c r="I24" s="5"/>
      <c r="J24" s="5"/>
      <c r="K24" s="5"/>
    </row>
    <row r="25" spans="1:11" ht="12.75">
      <c r="A25" s="3" t="s">
        <v>39</v>
      </c>
      <c r="B25" s="5"/>
      <c r="C25" s="5">
        <v>12</v>
      </c>
      <c r="D25" s="5"/>
      <c r="E25" s="5"/>
      <c r="F25" s="5"/>
      <c r="G25" s="5"/>
      <c r="H25" s="5"/>
      <c r="I25" s="5"/>
      <c r="J25" s="5"/>
      <c r="K25" s="5"/>
    </row>
    <row r="26" spans="1:11" ht="12.75">
      <c r="A26" s="3" t="s">
        <v>40</v>
      </c>
      <c r="B26" s="5"/>
      <c r="C26" s="5">
        <v>28</v>
      </c>
      <c r="D26" s="5"/>
      <c r="E26" s="5">
        <v>3</v>
      </c>
      <c r="F26" s="5"/>
      <c r="G26" s="5"/>
      <c r="H26" s="5">
        <v>2</v>
      </c>
      <c r="I26" s="5"/>
      <c r="J26" s="5"/>
      <c r="K26" s="5"/>
    </row>
    <row r="27" spans="1:11" ht="12.75">
      <c r="A27" s="3" t="s">
        <v>41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3" t="s">
        <v>42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3" ht="12.75">
      <c r="A29" s="6" t="s">
        <v>46</v>
      </c>
      <c r="B29" s="6">
        <f>SUM(B4:B28)</f>
        <v>31</v>
      </c>
      <c r="C29" s="6">
        <f>SUM(C4:C28)</f>
        <v>262</v>
      </c>
      <c r="D29" s="6">
        <f>SUM(D4:D19)</f>
        <v>64</v>
      </c>
      <c r="E29" s="6">
        <f>SUM(E4:E28)</f>
        <v>14</v>
      </c>
      <c r="F29" s="6"/>
      <c r="G29" s="6">
        <v>3</v>
      </c>
      <c r="H29" s="6">
        <f>SUM(H4:H28)</f>
        <v>49</v>
      </c>
      <c r="I29" s="6">
        <f>SUM(I4:I19)</f>
        <v>7</v>
      </c>
      <c r="J29" s="6"/>
      <c r="K29" s="6"/>
      <c r="L29" s="6"/>
      <c r="M29" s="6"/>
    </row>
    <row r="30" spans="1:13" ht="12.75">
      <c r="A30" s="6" t="s">
        <v>47</v>
      </c>
      <c r="B30" s="6">
        <f>B29*6</f>
        <v>186</v>
      </c>
      <c r="C30" s="6">
        <f>C29*8</f>
        <v>2096</v>
      </c>
      <c r="D30" s="6">
        <f>D29*6</f>
        <v>384</v>
      </c>
      <c r="E30" s="6">
        <f>E29*8</f>
        <v>112</v>
      </c>
      <c r="F30" s="6">
        <f>SUM(F4:F19)</f>
        <v>28</v>
      </c>
      <c r="G30" s="6">
        <f>G29*12</f>
        <v>36</v>
      </c>
      <c r="H30" s="6">
        <f>H29*8</f>
        <v>392</v>
      </c>
      <c r="I30" s="6">
        <f>I29*6</f>
        <v>42</v>
      </c>
      <c r="J30" s="6">
        <f>SUM(J4:J19)</f>
        <v>38</v>
      </c>
      <c r="K30" s="6">
        <f>SUM(K4:K19)</f>
        <v>66</v>
      </c>
      <c r="L30" s="6">
        <f>SUM(B30:K30)</f>
        <v>3380</v>
      </c>
      <c r="M30" s="6" t="s">
        <v>43</v>
      </c>
    </row>
    <row r="31" spans="1:13" ht="12.75">
      <c r="A31" s="6" t="s">
        <v>44</v>
      </c>
      <c r="B31" s="7">
        <f>(B30/$L$30)*100</f>
        <v>5.502958579881657</v>
      </c>
      <c r="C31" s="7">
        <f aca="true" t="shared" si="0" ref="C31:K31">(C30/$L$30)*100</f>
        <v>62.01183431952663</v>
      </c>
      <c r="D31" s="7">
        <f t="shared" si="0"/>
        <v>11.36094674556213</v>
      </c>
      <c r="E31" s="7">
        <f t="shared" si="0"/>
        <v>3.3136094674556213</v>
      </c>
      <c r="F31" s="7">
        <f t="shared" si="0"/>
        <v>0.8284023668639053</v>
      </c>
      <c r="G31" s="7">
        <f t="shared" si="0"/>
        <v>1.0650887573964496</v>
      </c>
      <c r="H31" s="7">
        <f t="shared" si="0"/>
        <v>11.597633136094675</v>
      </c>
      <c r="I31" s="7">
        <f t="shared" si="0"/>
        <v>1.242603550295858</v>
      </c>
      <c r="J31" s="7">
        <f t="shared" si="0"/>
        <v>1.1242603550295858</v>
      </c>
      <c r="K31" s="7">
        <f t="shared" si="0"/>
        <v>1.9526627218934909</v>
      </c>
      <c r="L31" s="6"/>
      <c r="M31" s="6"/>
    </row>
    <row r="34" ht="12.75">
      <c r="A34" t="s">
        <v>12</v>
      </c>
    </row>
    <row r="37" spans="1:2" ht="12.75">
      <c r="A37" t="s">
        <v>16</v>
      </c>
      <c r="B37" s="2">
        <v>67.51479289940829</v>
      </c>
    </row>
    <row r="38" spans="1:2" ht="12.75">
      <c r="A38" t="s">
        <v>18</v>
      </c>
      <c r="B38" s="2">
        <v>12.662721893491124</v>
      </c>
    </row>
    <row r="39" spans="1:2" ht="12.75">
      <c r="A39" t="s">
        <v>20</v>
      </c>
      <c r="B39" s="2">
        <v>14.674556213017752</v>
      </c>
    </row>
    <row r="40" spans="1:2" ht="12.75">
      <c r="A40" t="s">
        <v>22</v>
      </c>
      <c r="B40" s="2">
        <v>0.8284023668639053</v>
      </c>
    </row>
    <row r="41" spans="1:2" ht="12.75">
      <c r="A41" t="s">
        <v>24</v>
      </c>
      <c r="B41" s="2">
        <v>1.1242603550295858</v>
      </c>
    </row>
    <row r="42" spans="1:2" ht="12.75">
      <c r="A42" t="s">
        <v>26</v>
      </c>
      <c r="B42" s="2">
        <v>1.9526627218934909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G35" sqref="G35"/>
    </sheetView>
  </sheetViews>
  <sheetFormatPr defaultColWidth="9.140625" defaultRowHeight="12.75"/>
  <cols>
    <col min="1" max="1" width="18.00390625" style="0" customWidth="1"/>
    <col min="7" max="7" width="34.00390625" style="0" customWidth="1"/>
  </cols>
  <sheetData>
    <row r="1" spans="1:6" ht="12.75">
      <c r="A1" s="9" t="s">
        <v>68</v>
      </c>
      <c r="B1" s="9" t="s">
        <v>69</v>
      </c>
      <c r="C1" s="9" t="s">
        <v>48</v>
      </c>
      <c r="D1" s="8"/>
      <c r="E1" s="8"/>
      <c r="F1" s="8"/>
    </row>
    <row r="2" spans="1:9" ht="12.75">
      <c r="A2" s="9" t="s">
        <v>66</v>
      </c>
      <c r="B2" s="9">
        <v>803</v>
      </c>
      <c r="C2" s="9">
        <v>385</v>
      </c>
      <c r="D2" s="8"/>
      <c r="E2" s="8"/>
      <c r="F2" s="13" t="s">
        <v>49</v>
      </c>
      <c r="G2" s="14">
        <v>0.204</v>
      </c>
      <c r="H2" s="14" t="s">
        <v>50</v>
      </c>
      <c r="I2" s="14">
        <v>0.543</v>
      </c>
    </row>
    <row r="3" spans="1:6" ht="12.75">
      <c r="A3" s="9" t="s">
        <v>51</v>
      </c>
      <c r="B3" s="9">
        <v>808</v>
      </c>
      <c r="C3" s="9">
        <v>418</v>
      </c>
      <c r="D3" s="8"/>
      <c r="E3" s="8"/>
      <c r="F3" s="8"/>
    </row>
    <row r="4" spans="1:6" ht="12.75">
      <c r="A4" s="9" t="s">
        <v>65</v>
      </c>
      <c r="B4" s="9">
        <v>1027</v>
      </c>
      <c r="C4" s="9">
        <v>386</v>
      </c>
      <c r="D4" s="8"/>
      <c r="E4" s="8"/>
      <c r="F4" s="8"/>
    </row>
    <row r="5" spans="1:6" ht="12.75">
      <c r="A5" s="9" t="s">
        <v>52</v>
      </c>
      <c r="B5" s="9">
        <v>728</v>
      </c>
      <c r="C5" s="9">
        <v>469</v>
      </c>
      <c r="D5" s="8"/>
      <c r="E5" s="8"/>
      <c r="F5" s="8"/>
    </row>
    <row r="6" spans="1:6" ht="12.75">
      <c r="A6" s="9" t="s">
        <v>64</v>
      </c>
      <c r="B6" s="9">
        <v>658</v>
      </c>
      <c r="C6" s="9">
        <v>415</v>
      </c>
      <c r="D6" s="8"/>
      <c r="E6" s="8"/>
      <c r="F6" s="8"/>
    </row>
    <row r="7" spans="1:6" ht="12.75">
      <c r="A7" s="9" t="s">
        <v>53</v>
      </c>
      <c r="B7" s="9">
        <v>774</v>
      </c>
      <c r="C7" s="9">
        <v>418</v>
      </c>
      <c r="D7" s="8"/>
      <c r="E7" s="8"/>
      <c r="F7" s="8"/>
    </row>
    <row r="8" spans="1:6" ht="12.75">
      <c r="A8" s="9" t="s">
        <v>54</v>
      </c>
      <c r="B8" s="9">
        <v>704</v>
      </c>
      <c r="C8" s="9">
        <v>358</v>
      </c>
      <c r="D8" s="8"/>
      <c r="E8" s="8"/>
      <c r="F8" s="8"/>
    </row>
    <row r="9" spans="1:9" ht="12.75">
      <c r="A9" s="9" t="s">
        <v>55</v>
      </c>
      <c r="B9" s="9">
        <v>1449</v>
      </c>
      <c r="C9" s="9">
        <v>444</v>
      </c>
      <c r="D9" s="8"/>
      <c r="E9" s="8"/>
      <c r="F9" s="8"/>
      <c r="G9" s="15" t="s">
        <v>56</v>
      </c>
      <c r="H9" s="15">
        <f>B10/C10</f>
        <v>2.1108411782569085</v>
      </c>
      <c r="I9" s="15"/>
    </row>
    <row r="10" spans="1:9" ht="12.75">
      <c r="A10" s="9" t="s">
        <v>67</v>
      </c>
      <c r="B10" s="9">
        <f>SUM(B2:B9)</f>
        <v>6951</v>
      </c>
      <c r="C10" s="9">
        <f>SUM(C2:C9)</f>
        <v>3293</v>
      </c>
      <c r="D10" s="8"/>
      <c r="E10" s="8"/>
      <c r="F10" s="8"/>
      <c r="G10" s="15" t="s">
        <v>57</v>
      </c>
      <c r="H10" s="15">
        <f>10*B10</f>
        <v>69510</v>
      </c>
      <c r="I10" s="16">
        <v>-70000</v>
      </c>
    </row>
    <row r="11" spans="1:6" ht="12.75">
      <c r="A11" s="8"/>
      <c r="B11" s="8"/>
      <c r="C11" s="8"/>
      <c r="D11" s="8" t="s">
        <v>58</v>
      </c>
      <c r="E11" s="8"/>
      <c r="F11" s="8"/>
    </row>
    <row r="12" spans="1:6" ht="12.75">
      <c r="A12" s="8"/>
      <c r="B12" s="8"/>
      <c r="C12" s="8"/>
      <c r="D12" s="8"/>
      <c r="E12" s="8"/>
      <c r="F12" s="8"/>
    </row>
    <row r="13" spans="1:6" ht="12.75">
      <c r="A13" s="10" t="s">
        <v>59</v>
      </c>
      <c r="B13" s="10"/>
      <c r="C13" s="10" t="s">
        <v>60</v>
      </c>
      <c r="D13" s="10"/>
      <c r="E13" s="10" t="s">
        <v>61</v>
      </c>
      <c r="F13" s="10"/>
    </row>
    <row r="14" spans="1:6" ht="12.75">
      <c r="A14" s="10" t="s">
        <v>62</v>
      </c>
      <c r="B14" s="10" t="s">
        <v>63</v>
      </c>
      <c r="C14" s="10" t="s">
        <v>62</v>
      </c>
      <c r="D14" s="10" t="s">
        <v>63</v>
      </c>
      <c r="E14" s="10"/>
      <c r="F14" s="10"/>
    </row>
    <row r="15" spans="1:6" ht="12.75">
      <c r="A15" s="11">
        <v>14262.62317429406</v>
      </c>
      <c r="B15" s="12">
        <v>3041.96903765691</v>
      </c>
      <c r="C15" s="10">
        <f>((A15*C10)/1000000)*0.859</f>
        <v>40.344496759024345</v>
      </c>
      <c r="D15" s="10">
        <f>(B15*C10)/1000000</f>
        <v>10.017204041004206</v>
      </c>
      <c r="E15" s="10">
        <f>(C15*G2+D15*I2)*1000</f>
        <v>13669.61913310625</v>
      </c>
      <c r="F15" s="10"/>
    </row>
  </sheetData>
  <conditionalFormatting sqref="A15:B15">
    <cfRule type="cellIs" priority="1" dxfId="0" operator="lessThanOrEqual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Andy</cp:lastModifiedBy>
  <dcterms:created xsi:type="dcterms:W3CDTF">2010-04-18T21:34:37Z</dcterms:created>
  <dcterms:modified xsi:type="dcterms:W3CDTF">2010-04-26T13:04:09Z</dcterms:modified>
  <cp:category/>
  <cp:version/>
  <cp:contentType/>
  <cp:contentStatus/>
</cp:coreProperties>
</file>